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2-2024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<sst xmlns="http://schemas.openxmlformats.org/spreadsheetml/2006/main" count="47" uniqueCount="46">
  <si>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Показатель</t>
  </si>
  <si>
    <t>Плановый период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</si>
  <si>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</si>
  <si>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</si>
  <si>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</si>
  <si>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</si>
  <si>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</si>
  <si>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</si>
  <si>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</si>
  <si>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</si>
  <si>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</si>
  <si>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</si>
  <si>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</si>
  <si>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1. Доходы, всего, в т.ч.:</t>
  </si>
  <si>
    <t>1.1. Налоговые доходы:</t>
  </si>
  <si>
    <t>- налог на доходы физических лиц</t>
  </si>
  <si>
    <t>1.2.Неналоговые доходы</t>
  </si>
  <si>
    <t>1.3. Безвозмездные поступления</t>
  </si>
  <si>
    <t>в том числе:</t>
  </si>
  <si>
    <t>- дотации</t>
  </si>
  <si>
    <t>- субсидии</t>
  </si>
  <si>
    <t>- субвенции</t>
  </si>
  <si>
    <t>2. Расходы, всего, в т.ч.:</t>
  </si>
  <si>
    <t>2.1. Процентные</t>
  </si>
  <si>
    <t xml:space="preserve">2.3. Непроцентные (без межбюджетных трансфертов) </t>
  </si>
  <si>
    <t>3. Дефицит (-)/профицит (+)</t>
  </si>
  <si>
    <t>1. Доходы, всего</t>
  </si>
  <si>
    <t>2. Расходы, всего</t>
  </si>
  <si>
    <t>на долгосрочный период до 2030 года</t>
  </si>
  <si>
    <t>Приложение № 2</t>
  </si>
  <si>
    <t>4. Муниципальный долг Белгородского района</t>
  </si>
  <si>
    <t>к бюджетному прогнозу Белгородского района</t>
  </si>
  <si>
    <t>Бюджет муниципального района</t>
  </si>
  <si>
    <t>Основные параметры бюджета муниципального района и консолидированного бюджета Белгородского района на долгосрочный период</t>
  </si>
  <si>
    <t>тыс. рублей</t>
  </si>
  <si>
    <t>Консолидированный бюджет Белгородского района</t>
  </si>
  <si>
    <t xml:space="preserve">2.2. Межбюджетные трансферты </t>
  </si>
  <si>
    <t xml:space="preserve">КБ налоговые и неналоговые </t>
  </si>
  <si>
    <t>безвозмездные поселений</t>
  </si>
  <si>
    <t>ИТОГО</t>
  </si>
  <si>
    <t>прочие налоговые</t>
  </si>
  <si>
    <t>2031 год</t>
  </si>
  <si>
    <t>2032 год</t>
  </si>
  <si>
    <t>Доходы без учета безвозмездных РБ</t>
  </si>
  <si>
    <t>Доходы без учета безвозмездных КБ</t>
  </si>
  <si>
    <t>НДФЛ КБ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</si>
</sst>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00"/>
    <numFmt numFmtId="183" formatCode="#,##0.0"/>
    <numFmt numFmtId="184" formatCode="#,##0.0000"/>
    <numFmt numFmtId="185" formatCode="0.00000000"/>
    <numFmt numFmtId="186" formatCode="#,##0.00000"/>
  </numFmts>
  <fonts count="6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2"/>
    </font>
    <font>
      <b/>
      <sz val="13.5"/>
      <name val="Times New Roman"/>
      <family val="2"/>
    </font>
    <font>
      <b/>
      <sz val="12"/>
      <name val="Times New Roman"/>
      <family val="2"/>
    </font>
    <font>
      <b/>
      <sz val="14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30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u val="single"/>
      <sz val="12"/>
      <color indexed="25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4"/>
      <color indexed="36"/>
      <name val="Times New Roman"/>
      <family val="1"/>
    </font>
    <font>
      <b/>
      <sz val="12"/>
      <color indexed="36"/>
      <name val="Times New Roman"/>
      <family val="1"/>
    </font>
    <font>
      <sz val="12"/>
      <color indexed="36"/>
      <name val="Times New Roman"/>
      <family val="1"/>
    </font>
    <font>
      <b/>
      <sz val="13"/>
      <color indexed="8"/>
      <name val="Times New Roman"/>
      <family val="2"/>
    </font>
    <font>
      <sz val="13"/>
      <color indexed="8"/>
      <name val="Times New Roman"/>
      <family val="2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36"/>
      <name val="Times New Roman"/>
      <family val="1"/>
    </font>
    <font>
      <b/>
      <sz val="14"/>
      <color indexed="10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</font>
    <font>
      <b/>
      <sz val="14"/>
      <color rgb="FF7030A0"/>
      <name val="Times New Roman"/>
      <family val="1"/>
    </font>
    <font>
      <b/>
      <sz val="12"/>
      <color rgb="FF7030A0"/>
      <name val="Times New Roman"/>
      <family val="1"/>
    </font>
    <font>
      <sz val="12"/>
      <color rgb="FF7030A0"/>
      <name val="Times New Roman"/>
      <family val="1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3"/>
      <color rgb="FFFF0000"/>
      <name val="Times New Roman"/>
      <family val="1"/>
    </font>
    <font>
      <i/>
      <sz val="14"/>
      <color theme="1"/>
      <name val="Times New Roman"/>
      <family val="1"/>
    </font>
    <font>
      <i/>
      <sz val="14"/>
      <color rgb="FF7030A0"/>
      <name val="Times New Roman"/>
      <family val="1"/>
    </font>
    <font>
      <b/>
      <sz val="14"/>
      <color rgb="FFFF0000"/>
      <name val="Times New Roman"/>
      <family val="2"/>
    </font>
    <font>
      <b/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center" wrapText="1"/>
    </xf>
    <xf numFmtId="0" fontId="5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3" fontId="2" fillId="0" borderId="0" xfId="0" applyNumberFormat="1" applyFont="1" applyFill="1" applyAlignment="1">
      <alignment/>
    </xf>
    <xf numFmtId="0" fontId="58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/>
    </xf>
    <xf numFmtId="0" fontId="59" fillId="0" borderId="0" xfId="0" applyFont="1" applyFill="1" applyAlignment="1">
      <alignment horizontal="center"/>
    </xf>
    <xf numFmtId="181" fontId="2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0" fillId="0" borderId="0" xfId="0" applyFill="1" applyAlignment="1">
      <alignment vertical="center"/>
    </xf>
    <xf numFmtId="3" fontId="61" fillId="0" borderId="10" xfId="0" applyNumberFormat="1" applyFont="1" applyFill="1" applyBorder="1" applyAlignment="1">
      <alignment horizontal="center" vertical="center" wrapText="1"/>
    </xf>
    <xf numFmtId="3" fontId="62" fillId="0" borderId="10" xfId="0" applyNumberFormat="1" applyFont="1" applyFill="1" applyBorder="1" applyAlignment="1">
      <alignment horizontal="center" vertical="center" wrapText="1"/>
    </xf>
    <xf numFmtId="3" fontId="62" fillId="0" borderId="10" xfId="0" applyNumberFormat="1" applyFont="1" applyFill="1" applyBorder="1" applyAlignment="1">
      <alignment horizontal="center" vertical="center" wrapText="1"/>
    </xf>
    <xf numFmtId="3" fontId="61" fillId="0" borderId="10" xfId="0" applyNumberFormat="1" applyFont="1" applyFill="1" applyBorder="1" applyAlignment="1">
      <alignment horizontal="center" vertical="center" wrapText="1"/>
    </xf>
    <xf numFmtId="3" fontId="59" fillId="0" borderId="0" xfId="0" applyNumberFormat="1" applyFont="1" applyFill="1" applyAlignment="1">
      <alignment/>
    </xf>
    <xf numFmtId="3" fontId="60" fillId="0" borderId="0" xfId="0" applyNumberFormat="1" applyFont="1" applyFill="1" applyAlignment="1">
      <alignment/>
    </xf>
    <xf numFmtId="3" fontId="62" fillId="33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3" fontId="63" fillId="0" borderId="10" xfId="0" applyNumberFormat="1" applyFont="1" applyFill="1" applyBorder="1" applyAlignment="1">
      <alignment horizontal="center" vertical="center" wrapText="1"/>
    </xf>
    <xf numFmtId="3" fontId="63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vertical="center" wrapText="1"/>
    </xf>
    <xf numFmtId="0" fontId="65" fillId="33" borderId="10" xfId="0" applyFont="1" applyFill="1" applyBorder="1" applyAlignment="1">
      <alignment vertical="center" wrapText="1"/>
    </xf>
    <xf numFmtId="3" fontId="6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3" fontId="61" fillId="0" borderId="11" xfId="0" applyNumberFormat="1" applyFont="1" applyFill="1" applyBorder="1" applyAlignment="1">
      <alignment horizontal="center" vertical="center" wrapText="1"/>
    </xf>
    <xf numFmtId="3" fontId="61" fillId="0" borderId="11" xfId="0" applyNumberFormat="1" applyFont="1" applyFill="1" applyBorder="1" applyAlignment="1">
      <alignment horizontal="center" vertical="center" wrapText="1"/>
    </xf>
    <xf numFmtId="3" fontId="62" fillId="0" borderId="11" xfId="0" applyNumberFormat="1" applyFont="1" applyFill="1" applyBorder="1" applyAlignment="1">
      <alignment horizontal="center" vertical="center" wrapText="1"/>
    </xf>
    <xf numFmtId="3" fontId="6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3" fontId="56" fillId="0" borderId="10" xfId="0" applyNumberFormat="1" applyFont="1" applyFill="1" applyBorder="1" applyAlignment="1">
      <alignment horizontal="center" vertical="center"/>
    </xf>
    <xf numFmtId="3" fontId="55" fillId="0" borderId="1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/>
    </xf>
    <xf numFmtId="0" fontId="55" fillId="0" borderId="10" xfId="0" applyFont="1" applyFill="1" applyBorder="1" applyAlignment="1">
      <alignment/>
    </xf>
    <xf numFmtId="3" fontId="55" fillId="0" borderId="10" xfId="0" applyNumberFormat="1" applyFont="1" applyFill="1" applyBorder="1" applyAlignment="1">
      <alignment vertical="center"/>
    </xf>
    <xf numFmtId="3" fontId="66" fillId="0" borderId="10" xfId="0" applyNumberFormat="1" applyFont="1" applyFill="1" applyBorder="1" applyAlignment="1">
      <alignment vertical="center"/>
    </xf>
    <xf numFmtId="3" fontId="55" fillId="0" borderId="11" xfId="0" applyNumberFormat="1" applyFont="1" applyFill="1" applyBorder="1" applyAlignment="1">
      <alignment vertical="center"/>
    </xf>
    <xf numFmtId="0" fontId="58" fillId="0" borderId="0" xfId="0" applyFont="1" applyFill="1" applyAlignment="1">
      <alignment/>
    </xf>
    <xf numFmtId="3" fontId="58" fillId="0" borderId="0" xfId="0" applyNumberFormat="1" applyFont="1" applyFill="1" applyAlignment="1">
      <alignment/>
    </xf>
    <xf numFmtId="0" fontId="56" fillId="0" borderId="0" xfId="0" applyFont="1" applyFill="1" applyBorder="1" applyAlignment="1">
      <alignment/>
    </xf>
    <xf numFmtId="3" fontId="66" fillId="0" borderId="10" xfId="0" applyNumberFormat="1" applyFont="1" applyFill="1" applyBorder="1" applyAlignment="1">
      <alignment/>
    </xf>
    <xf numFmtId="3" fontId="5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3" fontId="67" fillId="0" borderId="11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zoomScale="80" zoomScaleNormal="80" zoomScalePageLayoutView="0" workbookViewId="0" topLeftCell="A4">
      <pane xSplit="1" ySplit="6" topLeftCell="B10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E20" sqref="E20"/>
    </sheetView>
  </sheetViews>
  <sheetFormatPr defaultColWidth="9.00390625" defaultRowHeight="15.75"/>
  <cols>
    <col min="1" max="1" width="41.75390625" style="7" customWidth="1"/>
    <col min="2" max="2" width="12.75390625" style="8" customWidth="1"/>
    <col min="3" max="5" width="12.00390625" style="8" customWidth="1"/>
    <col min="6" max="6" width="14.00390625" style="8" customWidth="1"/>
    <col min="7" max="11" width="12.00390625" style="8" customWidth="1"/>
    <col min="12" max="12" width="13.125" style="8" customWidth="1"/>
    <col min="13" max="13" width="11.125" style="8" hidden="1" customWidth="1"/>
    <col min="14" max="14" width="13.625" style="1" hidden="1" customWidth="1"/>
    <col min="15" max="15" width="14.25390625" style="1" hidden="1" customWidth="1"/>
    <col min="16" max="16" width="9.00390625" style="1" customWidth="1"/>
    <col min="17" max="17" width="16.00390625" style="1" customWidth="1"/>
    <col min="18" max="18" width="13.25390625" style="1" customWidth="1"/>
    <col min="19" max="19" width="14.625" style="1" customWidth="1"/>
    <col min="20" max="16384" width="9.00390625" style="1" customWidth="1"/>
  </cols>
  <sheetData>
    <row r="1" spans="9:13" ht="17.25">
      <c r="I1" s="64" t="s">
        <v>29</v>
      </c>
      <c r="J1" s="64"/>
      <c r="K1" s="64"/>
      <c r="L1" s="64"/>
      <c r="M1" s="32"/>
    </row>
    <row r="2" spans="9:13" ht="17.25">
      <c r="I2" s="64" t="s">
        <v>31</v>
      </c>
      <c r="J2" s="64"/>
      <c r="K2" s="64"/>
      <c r="L2" s="64"/>
      <c r="M2" s="32"/>
    </row>
    <row r="3" spans="9:13" ht="17.25">
      <c r="I3" s="64" t="s">
        <v>28</v>
      </c>
      <c r="J3" s="64"/>
      <c r="K3" s="64"/>
      <c r="L3" s="64"/>
      <c r="M3" s="32"/>
    </row>
    <row r="4" spans="6:13" ht="15.75" customHeight="1">
      <c r="F4" s="15"/>
      <c r="G4" s="15"/>
      <c r="H4" s="15"/>
      <c r="I4" s="15"/>
      <c r="J4" s="15"/>
      <c r="K4" s="15"/>
      <c r="L4" s="15"/>
      <c r="M4" s="15"/>
    </row>
    <row r="5" spans="1:13" s="18" customFormat="1" ht="25.5" customHeight="1">
      <c r="A5" s="65" t="s">
        <v>33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33"/>
    </row>
    <row r="6" spans="11:13" ht="15.75">
      <c r="K6" s="66" t="s">
        <v>34</v>
      </c>
      <c r="L6" s="66"/>
      <c r="M6" s="39"/>
    </row>
    <row r="7" spans="1:15" ht="18.75" customHeight="1">
      <c r="A7" s="67" t="s">
        <v>0</v>
      </c>
      <c r="B7" s="68" t="s">
        <v>2</v>
      </c>
      <c r="C7" s="72" t="s">
        <v>3</v>
      </c>
      <c r="D7" s="69" t="s">
        <v>1</v>
      </c>
      <c r="E7" s="70"/>
      <c r="F7" s="71"/>
      <c r="G7" s="58"/>
      <c r="H7" s="59"/>
      <c r="I7" s="59"/>
      <c r="J7" s="59"/>
      <c r="K7" s="59"/>
      <c r="L7" s="60"/>
      <c r="M7" s="59"/>
      <c r="N7" s="59"/>
      <c r="O7" s="60"/>
    </row>
    <row r="8" spans="1:15" ht="21.75" customHeight="1">
      <c r="A8" s="67"/>
      <c r="B8" s="68"/>
      <c r="C8" s="73"/>
      <c r="D8" s="9" t="s">
        <v>4</v>
      </c>
      <c r="E8" s="9" t="s">
        <v>5</v>
      </c>
      <c r="F8" s="57" t="s">
        <v>6</v>
      </c>
      <c r="G8" s="57" t="s">
        <v>7</v>
      </c>
      <c r="H8" s="57" t="s">
        <v>8</v>
      </c>
      <c r="I8" s="57" t="s">
        <v>9</v>
      </c>
      <c r="J8" s="57" t="s">
        <v>10</v>
      </c>
      <c r="K8" s="57" t="s">
        <v>11</v>
      </c>
      <c r="L8" s="57" t="s">
        <v>12</v>
      </c>
      <c r="M8" s="57"/>
      <c r="N8" s="57" t="s">
        <v>41</v>
      </c>
      <c r="O8" s="57" t="s">
        <v>42</v>
      </c>
    </row>
    <row r="9" spans="1:15" ht="22.5" customHeight="1">
      <c r="A9" s="61" t="s">
        <v>32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3"/>
    </row>
    <row r="10" spans="1:17" ht="23.25" customHeight="1">
      <c r="A10" s="3" t="s">
        <v>13</v>
      </c>
      <c r="B10" s="22">
        <f aca="true" t="shared" si="0" ref="B10:L10">B11+B14+B15</f>
        <v>5622261</v>
      </c>
      <c r="C10" s="22">
        <f>C11+C14+C15</f>
        <v>6718012</v>
      </c>
      <c r="D10" s="22">
        <f t="shared" si="0"/>
        <v>7114360.8</v>
      </c>
      <c r="E10" s="22">
        <f t="shared" si="0"/>
        <v>6569221.1</v>
      </c>
      <c r="F10" s="22">
        <f t="shared" si="0"/>
        <v>6853985</v>
      </c>
      <c r="G10" s="22">
        <f t="shared" si="0"/>
        <v>6101703</v>
      </c>
      <c r="H10" s="22">
        <f t="shared" si="0"/>
        <v>6164181</v>
      </c>
      <c r="I10" s="22">
        <f t="shared" si="0"/>
        <v>6229694</v>
      </c>
      <c r="J10" s="22">
        <f t="shared" si="0"/>
        <v>6298390</v>
      </c>
      <c r="K10" s="22">
        <f t="shared" si="0"/>
        <v>6370427.1</v>
      </c>
      <c r="L10" s="35">
        <f t="shared" si="0"/>
        <v>6445968</v>
      </c>
      <c r="M10" s="55">
        <f>L10/K10*100</f>
        <v>101.18580589361113</v>
      </c>
      <c r="N10" s="41">
        <f>N11+N14+N15</f>
        <v>6525169.682977822</v>
      </c>
      <c r="O10" s="41">
        <f>O11+O14+O15</f>
        <v>6608210.737435797</v>
      </c>
      <c r="Q10" s="26"/>
    </row>
    <row r="11" spans="1:19" s="16" customFormat="1" ht="24" customHeight="1">
      <c r="A11" s="3" t="s">
        <v>14</v>
      </c>
      <c r="B11" s="22">
        <v>535436</v>
      </c>
      <c r="C11" s="22">
        <v>1168909</v>
      </c>
      <c r="D11" s="22">
        <v>1224214</v>
      </c>
      <c r="E11" s="22">
        <v>1309947</v>
      </c>
      <c r="F11" s="19">
        <v>1403868</v>
      </c>
      <c r="G11" s="19">
        <v>1269012</v>
      </c>
      <c r="H11" s="19">
        <v>1330905</v>
      </c>
      <c r="I11" s="19">
        <v>1395830</v>
      </c>
      <c r="J11" s="19">
        <v>1463937</v>
      </c>
      <c r="K11" s="19">
        <v>1535381</v>
      </c>
      <c r="L11" s="36">
        <v>1610328</v>
      </c>
      <c r="M11" s="55">
        <f aca="true" t="shared" si="1" ref="M11:M27">L11/K11*100</f>
        <v>104.88132912938222</v>
      </c>
      <c r="N11" s="41">
        <f aca="true" t="shared" si="2" ref="N11:N27">L11*M11/100</f>
        <v>1688933.4097425982</v>
      </c>
      <c r="O11" s="41">
        <f aca="true" t="shared" si="3" ref="O11:O29">N11*M11/100</f>
        <v>1771375.8082482321</v>
      </c>
      <c r="Q11" s="23"/>
      <c r="R11" s="23"/>
      <c r="S11" s="23"/>
    </row>
    <row r="12" spans="1:17" s="17" customFormat="1" ht="36.75" customHeight="1">
      <c r="A12" s="29" t="s">
        <v>15</v>
      </c>
      <c r="B12" s="21">
        <v>382612</v>
      </c>
      <c r="C12" s="21">
        <v>1011828</v>
      </c>
      <c r="D12" s="21">
        <v>1055138</v>
      </c>
      <c r="E12" s="21">
        <v>1136385</v>
      </c>
      <c r="F12" s="20">
        <v>1227294</v>
      </c>
      <c r="G12" s="20">
        <v>1113225</v>
      </c>
      <c r="H12" s="20">
        <v>1168886</v>
      </c>
      <c r="I12" s="20">
        <v>1227331</v>
      </c>
      <c r="J12" s="20">
        <v>1288697</v>
      </c>
      <c r="K12" s="20">
        <v>1353132</v>
      </c>
      <c r="L12" s="37">
        <v>1420789</v>
      </c>
      <c r="M12" s="55">
        <f t="shared" si="1"/>
        <v>105.000029561048</v>
      </c>
      <c r="N12" s="40">
        <f t="shared" si="2"/>
        <v>1491828.8700001184</v>
      </c>
      <c r="O12" s="40">
        <f t="shared" si="3"/>
        <v>1566420.7545003728</v>
      </c>
      <c r="Q12" s="24"/>
    </row>
    <row r="13" spans="1:15" s="17" customFormat="1" ht="36.75" customHeight="1" hidden="1">
      <c r="A13" s="30" t="s">
        <v>40</v>
      </c>
      <c r="B13" s="25"/>
      <c r="C13" s="21"/>
      <c r="D13" s="21"/>
      <c r="E13" s="21">
        <v>144034</v>
      </c>
      <c r="F13" s="31"/>
      <c r="G13" s="31"/>
      <c r="H13" s="31"/>
      <c r="I13" s="31"/>
      <c r="J13" s="31"/>
      <c r="K13" s="31"/>
      <c r="L13" s="37"/>
      <c r="M13" s="55" t="e">
        <f t="shared" si="1"/>
        <v>#DIV/0!</v>
      </c>
      <c r="N13" s="40" t="e">
        <f t="shared" si="2"/>
        <v>#DIV/0!</v>
      </c>
      <c r="O13" s="40" t="e">
        <f t="shared" si="3"/>
        <v>#DIV/0!</v>
      </c>
    </row>
    <row r="14" spans="1:15" s="16" customFormat="1" ht="29.25" customHeight="1">
      <c r="A14" s="3" t="s">
        <v>16</v>
      </c>
      <c r="B14" s="22">
        <v>165804</v>
      </c>
      <c r="C14" s="22">
        <v>176926</v>
      </c>
      <c r="D14" s="22">
        <v>128436</v>
      </c>
      <c r="E14" s="22">
        <v>131326</v>
      </c>
      <c r="F14" s="19">
        <v>134088</v>
      </c>
      <c r="G14" s="19">
        <v>146318</v>
      </c>
      <c r="H14" s="19">
        <v>146903</v>
      </c>
      <c r="I14" s="19">
        <v>147491</v>
      </c>
      <c r="J14" s="19">
        <v>148080</v>
      </c>
      <c r="K14" s="19">
        <v>148673</v>
      </c>
      <c r="L14" s="36">
        <v>149267</v>
      </c>
      <c r="M14" s="55">
        <f t="shared" si="1"/>
        <v>100.3995345489766</v>
      </c>
      <c r="N14" s="41">
        <f t="shared" si="2"/>
        <v>149863.3732352209</v>
      </c>
      <c r="O14" s="41">
        <f t="shared" si="3"/>
        <v>150462.12918755735</v>
      </c>
    </row>
    <row r="15" spans="1:15" s="2" customFormat="1" ht="38.25" customHeight="1">
      <c r="A15" s="3" t="s">
        <v>17</v>
      </c>
      <c r="B15" s="22">
        <v>4921021</v>
      </c>
      <c r="C15" s="22">
        <v>5372177</v>
      </c>
      <c r="D15" s="22">
        <v>5761710.8</v>
      </c>
      <c r="E15" s="22">
        <v>5127948.1</v>
      </c>
      <c r="F15" s="22">
        <v>5316029</v>
      </c>
      <c r="G15" s="19">
        <v>4686373</v>
      </c>
      <c r="H15" s="19">
        <v>4686373</v>
      </c>
      <c r="I15" s="19">
        <v>4686373</v>
      </c>
      <c r="J15" s="19">
        <v>4686373</v>
      </c>
      <c r="K15" s="19">
        <v>4686373.1</v>
      </c>
      <c r="L15" s="36">
        <v>4686373</v>
      </c>
      <c r="M15" s="55">
        <f t="shared" si="1"/>
        <v>99.99999786615369</v>
      </c>
      <c r="N15" s="41">
        <f>L15*M15/100</f>
        <v>4686372.900000003</v>
      </c>
      <c r="O15" s="41">
        <f t="shared" si="3"/>
        <v>4686372.800000008</v>
      </c>
    </row>
    <row r="16" spans="1:15" ht="24" customHeight="1">
      <c r="A16" s="4" t="s">
        <v>18</v>
      </c>
      <c r="B16" s="21"/>
      <c r="C16" s="21"/>
      <c r="D16" s="27"/>
      <c r="E16" s="27"/>
      <c r="F16" s="28"/>
      <c r="G16" s="21"/>
      <c r="H16" s="21"/>
      <c r="I16" s="21"/>
      <c r="J16" s="21"/>
      <c r="K16" s="21"/>
      <c r="L16" s="38"/>
      <c r="M16" s="55"/>
      <c r="N16" s="40"/>
      <c r="O16" s="40">
        <f t="shared" si="3"/>
        <v>0</v>
      </c>
    </row>
    <row r="17" spans="1:15" ht="23.25" customHeight="1">
      <c r="A17" s="5" t="s">
        <v>19</v>
      </c>
      <c r="B17" s="21">
        <v>1235412</v>
      </c>
      <c r="C17" s="21">
        <v>648005.3</v>
      </c>
      <c r="D17" s="21">
        <v>724536.6</v>
      </c>
      <c r="E17" s="21">
        <v>301233.9</v>
      </c>
      <c r="F17" s="21">
        <v>301233.9</v>
      </c>
      <c r="G17" s="21">
        <v>323234</v>
      </c>
      <c r="H17" s="21">
        <v>323234</v>
      </c>
      <c r="I17" s="21">
        <v>323234</v>
      </c>
      <c r="J17" s="21">
        <v>323234</v>
      </c>
      <c r="K17" s="21">
        <v>323233.9</v>
      </c>
      <c r="L17" s="38">
        <v>323233.9</v>
      </c>
      <c r="M17" s="55">
        <f t="shared" si="1"/>
        <v>100</v>
      </c>
      <c r="N17" s="40">
        <f t="shared" si="2"/>
        <v>323233.9</v>
      </c>
      <c r="O17" s="40">
        <f t="shared" si="3"/>
        <v>323233.9</v>
      </c>
    </row>
    <row r="18" spans="1:15" ht="23.25" customHeight="1">
      <c r="A18" s="5" t="s">
        <v>20</v>
      </c>
      <c r="B18" s="21">
        <v>623775</v>
      </c>
      <c r="C18" s="21">
        <v>963879.4</v>
      </c>
      <c r="D18" s="21">
        <v>753051.8</v>
      </c>
      <c r="E18" s="21">
        <v>507239.8</v>
      </c>
      <c r="F18" s="21">
        <v>362038.1</v>
      </c>
      <c r="G18" s="21">
        <v>306509</v>
      </c>
      <c r="H18" s="21">
        <v>306509</v>
      </c>
      <c r="I18" s="21">
        <v>306509</v>
      </c>
      <c r="J18" s="21">
        <v>306509</v>
      </c>
      <c r="K18" s="21">
        <v>306508.9</v>
      </c>
      <c r="L18" s="38">
        <v>306508.9</v>
      </c>
      <c r="M18" s="55">
        <f t="shared" si="1"/>
        <v>100</v>
      </c>
      <c r="N18" s="40">
        <f t="shared" si="2"/>
        <v>306508.9</v>
      </c>
      <c r="O18" s="40">
        <f t="shared" si="3"/>
        <v>306508.9</v>
      </c>
    </row>
    <row r="19" spans="1:15" ht="21.75" customHeight="1">
      <c r="A19" s="5" t="s">
        <v>21</v>
      </c>
      <c r="B19" s="21">
        <v>2516898</v>
      </c>
      <c r="C19" s="21">
        <v>3159535.3</v>
      </c>
      <c r="D19" s="21">
        <v>3631412.6</v>
      </c>
      <c r="E19" s="21">
        <v>3771266.2</v>
      </c>
      <c r="F19" s="21">
        <v>3938175.8</v>
      </c>
      <c r="G19" s="21">
        <v>3595494</v>
      </c>
      <c r="H19" s="21">
        <v>3595494</v>
      </c>
      <c r="I19" s="21">
        <v>3595494</v>
      </c>
      <c r="J19" s="21">
        <v>3595494</v>
      </c>
      <c r="K19" s="21">
        <v>3595494.1</v>
      </c>
      <c r="L19" s="38">
        <v>3595494.1</v>
      </c>
      <c r="M19" s="55">
        <f t="shared" si="1"/>
        <v>100</v>
      </c>
      <c r="N19" s="40">
        <f t="shared" si="2"/>
        <v>3595494.1</v>
      </c>
      <c r="O19" s="40">
        <f t="shared" si="3"/>
        <v>3595494.1</v>
      </c>
    </row>
    <row r="20" spans="1:19" ht="26.25" customHeight="1">
      <c r="A20" s="3" t="s">
        <v>22</v>
      </c>
      <c r="B20" s="19">
        <v>5939919</v>
      </c>
      <c r="C20" s="22">
        <v>7127511.8</v>
      </c>
      <c r="D20" s="22">
        <v>7324360.8</v>
      </c>
      <c r="E20" s="22">
        <v>6569221.1</v>
      </c>
      <c r="F20" s="22">
        <v>6853985</v>
      </c>
      <c r="G20" s="22">
        <v>6101703</v>
      </c>
      <c r="H20" s="22">
        <v>6164181</v>
      </c>
      <c r="I20" s="22">
        <v>6229694</v>
      </c>
      <c r="J20" s="22">
        <v>6298390</v>
      </c>
      <c r="K20" s="22">
        <v>6370427</v>
      </c>
      <c r="L20" s="35">
        <v>6445968</v>
      </c>
      <c r="M20" s="55">
        <f t="shared" si="1"/>
        <v>101.18580748197883</v>
      </c>
      <c r="N20" s="41">
        <f t="shared" si="2"/>
        <v>6522404.770829962</v>
      </c>
      <c r="O20" s="41">
        <f t="shared" si="3"/>
        <v>6599747.934607407</v>
      </c>
      <c r="P20" s="26"/>
      <c r="Q20" s="26"/>
      <c r="R20" s="26"/>
      <c r="S20" s="26"/>
    </row>
    <row r="21" spans="1:15" ht="30" customHeight="1">
      <c r="A21" s="5" t="s">
        <v>23</v>
      </c>
      <c r="B21" s="20">
        <v>24</v>
      </c>
      <c r="C21" s="21">
        <v>0</v>
      </c>
      <c r="D21" s="21">
        <v>13000</v>
      </c>
      <c r="E21" s="21">
        <v>62750</v>
      </c>
      <c r="F21" s="21">
        <v>62750</v>
      </c>
      <c r="G21" s="21">
        <v>1500</v>
      </c>
      <c r="H21" s="21">
        <v>1500</v>
      </c>
      <c r="I21" s="21">
        <v>1500</v>
      </c>
      <c r="J21" s="21">
        <v>1500</v>
      </c>
      <c r="K21" s="21">
        <v>1500</v>
      </c>
      <c r="L21" s="38">
        <v>1500</v>
      </c>
      <c r="M21" s="55">
        <f t="shared" si="1"/>
        <v>100</v>
      </c>
      <c r="N21" s="40">
        <f t="shared" si="2"/>
        <v>1500</v>
      </c>
      <c r="O21" s="40">
        <f t="shared" si="3"/>
        <v>1500</v>
      </c>
    </row>
    <row r="22" spans="1:17" ht="52.5" customHeight="1">
      <c r="A22" s="5" t="s">
        <v>36</v>
      </c>
      <c r="B22" s="21">
        <v>267382</v>
      </c>
      <c r="C22" s="21">
        <v>227638.4</v>
      </c>
      <c r="D22" s="21">
        <v>194639.8</v>
      </c>
      <c r="E22" s="21">
        <v>181947</v>
      </c>
      <c r="F22" s="21">
        <v>193317.3</v>
      </c>
      <c r="G22" s="21">
        <v>158028</v>
      </c>
      <c r="H22" s="21">
        <v>158028</v>
      </c>
      <c r="I22" s="21">
        <v>158028</v>
      </c>
      <c r="J22" s="21">
        <v>158028</v>
      </c>
      <c r="K22" s="21">
        <v>158028</v>
      </c>
      <c r="L22" s="38">
        <v>158028</v>
      </c>
      <c r="M22" s="55">
        <f t="shared" si="1"/>
        <v>100</v>
      </c>
      <c r="N22" s="40">
        <f t="shared" si="2"/>
        <v>158028</v>
      </c>
      <c r="O22" s="40">
        <f t="shared" si="3"/>
        <v>158028</v>
      </c>
      <c r="Q22" s="26"/>
    </row>
    <row r="23" spans="1:15" ht="42" customHeight="1">
      <c r="A23" s="5" t="s">
        <v>24</v>
      </c>
      <c r="B23" s="21">
        <f>B20-B21-B22</f>
        <v>5672513</v>
      </c>
      <c r="C23" s="21">
        <f>C20-C22</f>
        <v>6899873.399999999</v>
      </c>
      <c r="D23" s="21">
        <f>D20-D21-D22</f>
        <v>7116721</v>
      </c>
      <c r="E23" s="21">
        <f>E20-E21-E22</f>
        <v>6324524.1</v>
      </c>
      <c r="F23" s="21">
        <f>F20-F21-F22</f>
        <v>6597917.7</v>
      </c>
      <c r="G23" s="21">
        <f aca="true" t="shared" si="4" ref="G23:L23">G20-G21-G22</f>
        <v>5942175</v>
      </c>
      <c r="H23" s="21">
        <f t="shared" si="4"/>
        <v>6004653</v>
      </c>
      <c r="I23" s="21">
        <f t="shared" si="4"/>
        <v>6070166</v>
      </c>
      <c r="J23" s="21">
        <f t="shared" si="4"/>
        <v>6138862</v>
      </c>
      <c r="K23" s="21">
        <f t="shared" si="4"/>
        <v>6210899</v>
      </c>
      <c r="L23" s="38">
        <f t="shared" si="4"/>
        <v>6286440</v>
      </c>
      <c r="M23" s="55">
        <f t="shared" si="1"/>
        <v>101.21626514937691</v>
      </c>
      <c r="N23" s="40">
        <f t="shared" si="2"/>
        <v>6362899.77885649</v>
      </c>
      <c r="O23" s="40">
        <f t="shared" si="3"/>
        <v>6440289.511356502</v>
      </c>
    </row>
    <row r="24" spans="1:15" ht="24" customHeight="1">
      <c r="A24" s="3" t="s">
        <v>25</v>
      </c>
      <c r="B24" s="22">
        <f aca="true" t="shared" si="5" ref="B24:L24">B10-B20</f>
        <v>-317658</v>
      </c>
      <c r="C24" s="22">
        <f t="shared" si="5"/>
        <v>-409499.7999999998</v>
      </c>
      <c r="D24" s="22">
        <f t="shared" si="5"/>
        <v>-210000</v>
      </c>
      <c r="E24" s="22">
        <f t="shared" si="5"/>
        <v>0</v>
      </c>
      <c r="F24" s="22">
        <f t="shared" si="5"/>
        <v>0</v>
      </c>
      <c r="G24" s="22">
        <f t="shared" si="5"/>
        <v>0</v>
      </c>
      <c r="H24" s="22">
        <f t="shared" si="5"/>
        <v>0</v>
      </c>
      <c r="I24" s="22">
        <f t="shared" si="5"/>
        <v>0</v>
      </c>
      <c r="J24" s="22">
        <f t="shared" si="5"/>
        <v>0</v>
      </c>
      <c r="K24" s="22">
        <f t="shared" si="5"/>
        <v>0.09999999962747097</v>
      </c>
      <c r="L24" s="35">
        <f t="shared" si="5"/>
        <v>0</v>
      </c>
      <c r="M24" s="55">
        <f t="shared" si="1"/>
        <v>0</v>
      </c>
      <c r="N24" s="40">
        <f t="shared" si="2"/>
        <v>0</v>
      </c>
      <c r="O24" s="40">
        <f t="shared" si="3"/>
        <v>0</v>
      </c>
    </row>
    <row r="25" spans="1:15" ht="41.25" customHeight="1">
      <c r="A25" s="3" t="s">
        <v>30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35">
        <v>0</v>
      </c>
      <c r="M25" s="55">
        <v>0</v>
      </c>
      <c r="N25" s="40">
        <v>0</v>
      </c>
      <c r="O25" s="40">
        <f t="shared" si="3"/>
        <v>0</v>
      </c>
    </row>
    <row r="26" spans="1:15" ht="22.5" customHeight="1">
      <c r="A26" s="61" t="s">
        <v>35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55">
        <v>0</v>
      </c>
      <c r="N26" s="40">
        <f t="shared" si="2"/>
        <v>0</v>
      </c>
      <c r="O26" s="40">
        <f t="shared" si="3"/>
        <v>0</v>
      </c>
    </row>
    <row r="27" spans="1:15" ht="26.25" customHeight="1">
      <c r="A27" s="5" t="s">
        <v>26</v>
      </c>
      <c r="B27" s="21">
        <v>5970261</v>
      </c>
      <c r="C27" s="21">
        <v>7176560.8</v>
      </c>
      <c r="D27" s="21">
        <v>7506562.8</v>
      </c>
      <c r="E27" s="21">
        <v>6971374.7</v>
      </c>
      <c r="F27" s="22">
        <v>7263411.6</v>
      </c>
      <c r="G27" s="22">
        <v>6464975</v>
      </c>
      <c r="H27" s="22">
        <v>6519927</v>
      </c>
      <c r="I27" s="22">
        <v>6575347</v>
      </c>
      <c r="J27" s="22">
        <v>6631237</v>
      </c>
      <c r="K27" s="22">
        <v>6687603</v>
      </c>
      <c r="L27" s="35">
        <v>6744447</v>
      </c>
      <c r="M27" s="55">
        <f t="shared" si="1"/>
        <v>100.84999064687304</v>
      </c>
      <c r="N27" s="41">
        <f t="shared" si="2"/>
        <v>6801774.168683309</v>
      </c>
      <c r="O27" s="41">
        <f t="shared" si="3"/>
        <v>6859588.612938544</v>
      </c>
    </row>
    <row r="28" spans="1:15" ht="24.75" customHeight="1">
      <c r="A28" s="5" t="s">
        <v>27</v>
      </c>
      <c r="B28" s="21">
        <v>6380264</v>
      </c>
      <c r="C28" s="21">
        <v>7661796.4</v>
      </c>
      <c r="D28" s="21">
        <v>7716562.8</v>
      </c>
      <c r="E28" s="21">
        <v>6971374.7</v>
      </c>
      <c r="F28" s="21">
        <v>7263411.6</v>
      </c>
      <c r="G28" s="21">
        <f>G27</f>
        <v>6464975</v>
      </c>
      <c r="H28" s="21">
        <f aca="true" t="shared" si="6" ref="H28:O28">H27</f>
        <v>6519927</v>
      </c>
      <c r="I28" s="21">
        <f t="shared" si="6"/>
        <v>6575347</v>
      </c>
      <c r="J28" s="21">
        <f t="shared" si="6"/>
        <v>6631237</v>
      </c>
      <c r="K28" s="21">
        <f t="shared" si="6"/>
        <v>6687603</v>
      </c>
      <c r="L28" s="21">
        <f t="shared" si="6"/>
        <v>6744447</v>
      </c>
      <c r="M28" s="27">
        <f t="shared" si="6"/>
        <v>100.84999064687304</v>
      </c>
      <c r="N28" s="21">
        <f t="shared" si="6"/>
        <v>6801774.168683309</v>
      </c>
      <c r="O28" s="21">
        <f t="shared" si="6"/>
        <v>6859588.612938544</v>
      </c>
    </row>
    <row r="29" spans="1:15" ht="24.75" customHeight="1">
      <c r="A29" s="5" t="s">
        <v>25</v>
      </c>
      <c r="B29" s="22">
        <f aca="true" t="shared" si="7" ref="B29:L29">B27-B28</f>
        <v>-410003</v>
      </c>
      <c r="C29" s="22">
        <f t="shared" si="7"/>
        <v>-485235.60000000056</v>
      </c>
      <c r="D29" s="22">
        <f t="shared" si="7"/>
        <v>-210000</v>
      </c>
      <c r="E29" s="22">
        <f t="shared" si="7"/>
        <v>0</v>
      </c>
      <c r="F29" s="22">
        <f t="shared" si="7"/>
        <v>0</v>
      </c>
      <c r="G29" s="22">
        <f t="shared" si="7"/>
        <v>0</v>
      </c>
      <c r="H29" s="22">
        <f t="shared" si="7"/>
        <v>0</v>
      </c>
      <c r="I29" s="22">
        <f t="shared" si="7"/>
        <v>0</v>
      </c>
      <c r="J29" s="22">
        <f t="shared" si="7"/>
        <v>0</v>
      </c>
      <c r="K29" s="22">
        <f t="shared" si="7"/>
        <v>0</v>
      </c>
      <c r="L29" s="35">
        <f t="shared" si="7"/>
        <v>0</v>
      </c>
      <c r="M29" s="55">
        <v>0</v>
      </c>
      <c r="N29" s="41">
        <v>0</v>
      </c>
      <c r="O29" s="40">
        <f t="shared" si="3"/>
        <v>0</v>
      </c>
    </row>
    <row r="30" spans="1:14" ht="18.75">
      <c r="A30" s="6"/>
      <c r="B30" s="10"/>
      <c r="C30" s="10"/>
      <c r="D30" s="10"/>
      <c r="E30" s="11"/>
      <c r="F30" s="11"/>
      <c r="G30" s="11"/>
      <c r="H30" s="11"/>
      <c r="I30" s="11"/>
      <c r="J30" s="11"/>
      <c r="K30" s="11"/>
      <c r="L30" s="10"/>
      <c r="M30" s="56"/>
      <c r="N30" s="34"/>
    </row>
    <row r="31" spans="1:15" ht="31.5" customHeight="1" hidden="1">
      <c r="A31" s="12" t="s">
        <v>37</v>
      </c>
      <c r="B31" s="44">
        <v>1201683</v>
      </c>
      <c r="C31" s="44">
        <v>2146162</v>
      </c>
      <c r="D31" s="44">
        <v>2141544</v>
      </c>
      <c r="E31" s="44">
        <v>2220397</v>
      </c>
      <c r="F31" s="44">
        <v>2354318</v>
      </c>
      <c r="G31" s="44">
        <f aca="true" t="shared" si="8" ref="G31:L31">F31*1.02</f>
        <v>2401404.36</v>
      </c>
      <c r="H31" s="44">
        <f t="shared" si="8"/>
        <v>2449432.4472</v>
      </c>
      <c r="I31" s="44">
        <f t="shared" si="8"/>
        <v>2498421.096144</v>
      </c>
      <c r="J31" s="44">
        <f t="shared" si="8"/>
        <v>2548389.5180668803</v>
      </c>
      <c r="K31" s="44">
        <f t="shared" si="8"/>
        <v>2599357.308428218</v>
      </c>
      <c r="L31" s="44">
        <f t="shared" si="8"/>
        <v>2651344.4545967826</v>
      </c>
      <c r="M31" s="44">
        <v>2354318</v>
      </c>
      <c r="N31" s="44">
        <v>2354318</v>
      </c>
      <c r="O31" s="44">
        <v>2354318</v>
      </c>
    </row>
    <row r="32" spans="1:15" ht="31.5" customHeight="1" hidden="1">
      <c r="A32" s="12" t="s">
        <v>38</v>
      </c>
      <c r="B32" s="45">
        <v>500</v>
      </c>
      <c r="C32" s="45">
        <v>12888</v>
      </c>
      <c r="D32" s="45">
        <v>12888</v>
      </c>
      <c r="E32" s="45">
        <v>12888</v>
      </c>
      <c r="F32" s="44">
        <v>12888</v>
      </c>
      <c r="G32" s="44">
        <v>12888</v>
      </c>
      <c r="H32" s="44">
        <v>12888</v>
      </c>
      <c r="I32" s="44">
        <v>12888</v>
      </c>
      <c r="J32" s="44">
        <v>12888</v>
      </c>
      <c r="K32" s="44">
        <v>12888</v>
      </c>
      <c r="L32" s="44">
        <v>12888</v>
      </c>
      <c r="M32" s="44">
        <v>12888</v>
      </c>
      <c r="N32" s="44">
        <v>12888</v>
      </c>
      <c r="O32" s="44">
        <v>12888</v>
      </c>
    </row>
    <row r="33" spans="1:15" ht="25.5" customHeight="1" hidden="1">
      <c r="A33" s="13" t="s">
        <v>39</v>
      </c>
      <c r="B33" s="45">
        <f>B31+B32</f>
        <v>1202183</v>
      </c>
      <c r="C33" s="45">
        <f aca="true" t="shared" si="9" ref="C33:O33">C31+C32</f>
        <v>2159050</v>
      </c>
      <c r="D33" s="45">
        <f t="shared" si="9"/>
        <v>2154432</v>
      </c>
      <c r="E33" s="45">
        <f t="shared" si="9"/>
        <v>2233285</v>
      </c>
      <c r="F33" s="44">
        <f t="shared" si="9"/>
        <v>2367206</v>
      </c>
      <c r="G33" s="44">
        <f t="shared" si="9"/>
        <v>2414292.36</v>
      </c>
      <c r="H33" s="44">
        <f t="shared" si="9"/>
        <v>2462320.4472</v>
      </c>
      <c r="I33" s="44">
        <f t="shared" si="9"/>
        <v>2511309.096144</v>
      </c>
      <c r="J33" s="44">
        <f t="shared" si="9"/>
        <v>2561277.5180668803</v>
      </c>
      <c r="K33" s="44">
        <f t="shared" si="9"/>
        <v>2612245.308428218</v>
      </c>
      <c r="L33" s="46">
        <f t="shared" si="9"/>
        <v>2664232.4545967826</v>
      </c>
      <c r="M33" s="46">
        <f t="shared" si="9"/>
        <v>2367206</v>
      </c>
      <c r="N33" s="46">
        <f t="shared" si="9"/>
        <v>2367206</v>
      </c>
      <c r="O33" s="46">
        <f t="shared" si="9"/>
        <v>2367206</v>
      </c>
    </row>
    <row r="34" spans="1:15" ht="18.75" hidden="1">
      <c r="A34" s="14"/>
      <c r="B34" s="47"/>
      <c r="C34" s="47"/>
      <c r="D34" s="47"/>
      <c r="E34" s="47"/>
      <c r="F34" s="48"/>
      <c r="G34" s="48"/>
      <c r="H34" s="48"/>
      <c r="I34" s="48"/>
      <c r="J34" s="48"/>
      <c r="K34" s="48"/>
      <c r="L34" s="48"/>
      <c r="M34" s="48"/>
      <c r="N34" s="49"/>
      <c r="O34" s="42"/>
    </row>
    <row r="35" spans="1:15" ht="18.75" hidden="1">
      <c r="A35" s="43" t="s">
        <v>43</v>
      </c>
      <c r="B35" s="50">
        <f aca="true" t="shared" si="10" ref="B35:O35">B10-B15</f>
        <v>701240</v>
      </c>
      <c r="C35" s="50">
        <f t="shared" si="10"/>
        <v>1345835</v>
      </c>
      <c r="D35" s="50">
        <f t="shared" si="10"/>
        <v>1352650</v>
      </c>
      <c r="E35" s="50">
        <f t="shared" si="10"/>
        <v>1441273</v>
      </c>
      <c r="F35" s="51">
        <f>F10-F15</f>
        <v>1537956</v>
      </c>
      <c r="G35" s="51">
        <f t="shared" si="10"/>
        <v>1415330</v>
      </c>
      <c r="H35" s="51">
        <f t="shared" si="10"/>
        <v>1477808</v>
      </c>
      <c r="I35" s="51">
        <f t="shared" si="10"/>
        <v>1543321</v>
      </c>
      <c r="J35" s="51">
        <f t="shared" si="10"/>
        <v>1612017</v>
      </c>
      <c r="K35" s="51">
        <f t="shared" si="10"/>
        <v>1684054</v>
      </c>
      <c r="L35" s="51">
        <f t="shared" si="10"/>
        <v>1759595</v>
      </c>
      <c r="M35" s="51">
        <f t="shared" si="10"/>
        <v>1.1858080274574405</v>
      </c>
      <c r="N35" s="51">
        <f>N10-N15</f>
        <v>1838796.7829778185</v>
      </c>
      <c r="O35" s="51">
        <f t="shared" si="10"/>
        <v>1921837.937435789</v>
      </c>
    </row>
    <row r="36" spans="1:15" ht="18.75" hidden="1">
      <c r="A36" s="43" t="s">
        <v>44</v>
      </c>
      <c r="B36" s="50">
        <f aca="true" t="shared" si="11" ref="B36:O36">B27-B15+B22-B32</f>
        <v>1316122</v>
      </c>
      <c r="C36" s="50">
        <f>C27-C15+C22-C32</f>
        <v>2019134.1999999997</v>
      </c>
      <c r="D36" s="50">
        <f t="shared" si="11"/>
        <v>1926603.8</v>
      </c>
      <c r="E36" s="50">
        <f t="shared" si="11"/>
        <v>2012485.6000000006</v>
      </c>
      <c r="F36" s="51">
        <f t="shared" si="11"/>
        <v>2127811.8999999994</v>
      </c>
      <c r="G36" s="51">
        <f t="shared" si="11"/>
        <v>1923742</v>
      </c>
      <c r="H36" s="51">
        <f t="shared" si="11"/>
        <v>1978694</v>
      </c>
      <c r="I36" s="51">
        <f t="shared" si="11"/>
        <v>2034114</v>
      </c>
      <c r="J36" s="51">
        <f t="shared" si="11"/>
        <v>2090004</v>
      </c>
      <c r="K36" s="51">
        <f t="shared" si="11"/>
        <v>2146369.9000000004</v>
      </c>
      <c r="L36" s="51">
        <f t="shared" si="11"/>
        <v>2203214</v>
      </c>
      <c r="M36" s="51">
        <f t="shared" si="11"/>
        <v>-12787.150007219281</v>
      </c>
      <c r="N36" s="51">
        <f t="shared" si="11"/>
        <v>2260541.268683306</v>
      </c>
      <c r="O36" s="51">
        <f t="shared" si="11"/>
        <v>2318355.8129385356</v>
      </c>
    </row>
    <row r="37" spans="1:15" ht="18.75" hidden="1">
      <c r="A37" s="43"/>
      <c r="B37" s="52"/>
      <c r="C37" s="52"/>
      <c r="D37" s="52"/>
      <c r="E37" s="52"/>
      <c r="F37" s="53"/>
      <c r="G37" s="52"/>
      <c r="H37" s="52"/>
      <c r="I37" s="52"/>
      <c r="J37" s="52"/>
      <c r="K37" s="52"/>
      <c r="L37" s="52"/>
      <c r="M37" s="52"/>
      <c r="N37" s="54"/>
      <c r="O37" s="54"/>
    </row>
    <row r="38" spans="1:15" ht="18.75" hidden="1">
      <c r="A38" s="43" t="s">
        <v>45</v>
      </c>
      <c r="B38" s="53"/>
      <c r="C38" s="53">
        <v>1107835</v>
      </c>
      <c r="D38" s="53">
        <v>1015499</v>
      </c>
      <c r="E38" s="53">
        <v>1093692</v>
      </c>
      <c r="F38" s="53">
        <f>E38*105/100</f>
        <v>1148376.6</v>
      </c>
      <c r="G38" s="53">
        <f aca="true" t="shared" si="12" ref="G38:O38">F38*105/100</f>
        <v>1205795.4300000002</v>
      </c>
      <c r="H38" s="53">
        <f t="shared" si="12"/>
        <v>1266085.2015000002</v>
      </c>
      <c r="I38" s="53">
        <f t="shared" si="12"/>
        <v>1329389.461575</v>
      </c>
      <c r="J38" s="53">
        <f t="shared" si="12"/>
        <v>1395858.9346537502</v>
      </c>
      <c r="K38" s="53">
        <f t="shared" si="12"/>
        <v>1465651.8813864377</v>
      </c>
      <c r="L38" s="53">
        <f t="shared" si="12"/>
        <v>1538934.4754557596</v>
      </c>
      <c r="M38" s="53">
        <f t="shared" si="12"/>
        <v>1615881.1992285475</v>
      </c>
      <c r="N38" s="53">
        <f>M38*105/100</f>
        <v>1696675.259189975</v>
      </c>
      <c r="O38" s="53">
        <f t="shared" si="12"/>
        <v>1781509.0221494737</v>
      </c>
    </row>
    <row r="39" ht="15.75">
      <c r="F39" s="11"/>
    </row>
    <row r="40" spans="6:15" ht="15.75">
      <c r="F40" s="11"/>
      <c r="G40" s="11"/>
      <c r="H40" s="11"/>
      <c r="I40" s="11"/>
      <c r="J40" s="11"/>
      <c r="K40" s="11"/>
      <c r="L40" s="11"/>
      <c r="M40" s="11">
        <f>M11+M14</f>
        <v>205.28086367835883</v>
      </c>
      <c r="N40" s="11">
        <f>N11+N14</f>
        <v>1838796.782977819</v>
      </c>
      <c r="O40" s="11">
        <f>O11+O14</f>
        <v>1921837.9374357895</v>
      </c>
    </row>
    <row r="42" spans="6:17" ht="15.75">
      <c r="F42" s="11"/>
      <c r="G42" s="11"/>
      <c r="H42" s="11"/>
      <c r="I42" s="11"/>
      <c r="J42" s="11"/>
      <c r="K42" s="11"/>
      <c r="L42" s="11"/>
      <c r="M42" s="11">
        <f>M31-M35</f>
        <v>2354316.8141919724</v>
      </c>
      <c r="N42" s="11">
        <f>N31-N35</f>
        <v>515521.2170221815</v>
      </c>
      <c r="O42" s="11">
        <f>O31-O35</f>
        <v>432480.06256421097</v>
      </c>
      <c r="Q42" s="11"/>
    </row>
    <row r="44" spans="5:15" ht="15.75">
      <c r="E44" s="11"/>
      <c r="F44" s="11"/>
      <c r="G44" s="11"/>
      <c r="H44" s="11"/>
      <c r="I44" s="11"/>
      <c r="J44" s="11"/>
      <c r="K44" s="11"/>
      <c r="L44" s="11"/>
      <c r="M44" s="11">
        <f>M31-M38</f>
        <v>738436.8007714525</v>
      </c>
      <c r="N44" s="11">
        <f>N31-N38</f>
        <v>657642.740810025</v>
      </c>
      <c r="O44" s="11">
        <f>O31-O38</f>
        <v>572808.9778505263</v>
      </c>
    </row>
  </sheetData>
  <sheetProtection/>
  <mergeCells count="11">
    <mergeCell ref="C7:C8"/>
    <mergeCell ref="A26:L26"/>
    <mergeCell ref="A9:O9"/>
    <mergeCell ref="I1:L1"/>
    <mergeCell ref="I2:L2"/>
    <mergeCell ref="I3:L3"/>
    <mergeCell ref="A5:L5"/>
    <mergeCell ref="K6:L6"/>
    <mergeCell ref="A7:A8"/>
    <mergeCell ref="B7:B8"/>
    <mergeCell ref="D7:F7"/>
  </mergeCells>
  <printOptions/>
  <pageMargins left="0.3937007874015748" right="0.3937007874015748" top="0.3937007874015748" bottom="0.3937007874015748" header="0.31496062992125984" footer="0.31496062992125984"/>
  <pageSetup firstPageNumber="22" useFirstPageNumber="1" fitToHeight="1" fitToWidth="1" horizontalDpi="600" verticalDpi="600" orientation="landscape" paperSize="9" scale="58" r:id="rId1"/>
  <headerFooter>
    <oddHeader>&amp;C16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Борох Оксана Николаевна</dc:creator>
  <cp:keywords/>
  <dc:description/>
  <cp:lastModifiedBy>Наталья Этлина</cp:lastModifiedBy>
  <cp:lastPrinted>2021-10-15T09:03:13Z</cp:lastPrinted>
  <dcterms:created xsi:type="dcterms:W3CDTF">2016-10-11T05:53:14Z</dcterms:created>
  <dcterms:modified xsi:type="dcterms:W3CDTF">2021-11-12T08:35:33Z</dcterms:modified>
  <cp:category/>
  <cp:version/>
  <cp:contentType/>
  <cp:contentStatus/>
</cp:coreProperties>
</file>